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ates &amp; Thresholds" sheetId="2" state="visible" r:id="rId2"/>
    <sheet xmlns:r="http://schemas.openxmlformats.org/officeDocument/2006/relationships" name="Audit" sheetId="3" state="visible" r:id="rId3"/>
  </sheets>
  <definedNames>
    <definedName name="_xlnm._FilterDatabase" localSheetId="2" hidden="1">'Audit'!$A$4:$S$24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;($#,##0);-"/>
    <numFmt numFmtId="165" formatCode="0.0%"/>
    <numFmt numFmtId="166" formatCode="0.0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5959"/>
      <sz val="10"/>
    </font>
    <font>
      <name val="Arial"/>
      <sz val="10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3864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1" pivotButton="0" quotePrefix="0" xfId="0"/>
    <xf numFmtId="165" fontId="5" fillId="2" borderId="1" pivotButton="0" quotePrefix="0" xfId="0"/>
    <xf numFmtId="0" fontId="6" fillId="3" borderId="0" applyAlignment="1" pivotButton="0" quotePrefix="0" xfId="0">
      <alignment horizontal="center" vertical="center" wrapText="1"/>
    </xf>
    <xf numFmtId="0" fontId="5" fillId="2" borderId="1" pivotButton="0" quotePrefix="0" xfId="0"/>
    <xf numFmtId="1" fontId="5" fillId="2" borderId="1" pivotButton="0" quotePrefix="0" xfId="0"/>
    <xf numFmtId="166" fontId="5" fillId="2" borderId="1" pivotButton="0" quotePrefix="0" xfId="0"/>
    <xf numFmtId="164" fontId="3" fillId="0" borderId="1" pivotButton="0" quotePrefix="0" xfId="0"/>
    <xf numFmtId="165" fontId="3" fillId="0" borderId="1" pivotButton="0" quotePrefix="0" xfId="0"/>
    <xf numFmtId="0" fontId="3" fillId="0" borderId="1" pivotButton="0" quotePrefix="0" xfId="0"/>
    <xf numFmtId="0" fontId="4" fillId="4" borderId="0" pivotButton="0" quotePrefix="0" xfId="0"/>
    <xf numFmtId="164" fontId="4" fillId="4" borderId="1" pivotButton="0" quotePrefix="0" xfId="0"/>
    <xf numFmtId="0" fontId="0" fillId="4" borderId="0" pivotButton="0" quotePrefix="0" xfId="0"/>
    <xf numFmtId="165" fontId="4" fillId="4" borderId="1" pivotButton="0" quotePrefix="0" xfId="0"/>
  </cellXfs>
  <cellStyles count="1">
    <cellStyle name="Normal" xfId="0" builtinId="0" hidden="0"/>
  </cellStyles>
  <dxfs count="4">
    <dxf>
      <font>
        <name val="Arial"/>
        <b val="1"/>
        <color rgb="009C6500"/>
        <sz val="10"/>
      </font>
      <fill>
        <patternFill patternType="solid">
          <fgColor rgb="00FFEB9C"/>
        </patternFill>
      </fill>
    </dxf>
    <dxf>
      <font>
        <name val="Arial"/>
        <b val="1"/>
        <color rgb="009C0006"/>
        <sz val="10"/>
      </font>
      <fill>
        <patternFill patternType="solid">
          <fgColor rgb="00FFC7CE"/>
        </patternFill>
      </fill>
    </dxf>
    <dxf>
      <font>
        <name val="Arial"/>
        <b val="1"/>
        <color rgb="00006100"/>
        <sz val="10"/>
      </font>
      <fill>
        <patternFill patternType="solid">
          <fgColor rgb="00C6EFCE"/>
        </patternFill>
      </fill>
    </dxf>
    <dxf>
      <font>
        <name val="Arial"/>
        <b val="1"/>
        <color rgb="001F4E79"/>
        <sz val="10"/>
      </font>
      <fill>
        <patternFill patternType="solid">
          <fgColor rgb="00DDEB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Andrew Puckett</author>
  </authors>
  <commentList>
    <comment ref="B4" authorId="0" shapeId="0">
      <text>
        <t>From the owner hourly-rate calculator. Use your REAL owner rate.</t>
      </text>
    </comment>
    <comment ref="B5" authorId="0" shapeId="0">
      <text>
        <t>Include roughly 15% payroll burden.</t>
      </text>
    </comment>
    <comment ref="B6" authorId="0" shapeId="0">
      <text>
        <t>Include roughly 15% payroll burden.</t>
      </text>
    </comment>
    <comment ref="B7" authorId="0" shapeId="0">
      <text>
        <t>Include roughly 15% payroll burden.</t>
      </text>
    </comment>
    <comment ref="B9" authorId="0" shapeId="0">
      <text>
        <t>Accounts at or above this count as high profit.</t>
      </text>
    </comment>
    <comment ref="B10" authorId="0" shapeId="0">
      <text>
        <t>Accounts at or above this count as high burden.</t>
      </text>
    </comment>
    <comment ref="B12" authorId="0" shapeId="0">
      <text>
        <t>Any account at or above this needs a contract, a named owner and a replacement plan.</t>
      </text>
    </comment>
    <comment ref="B14" authorId="0" shapeId="0">
      <text>
        <t>Concentration divides by this, not by the accounts you happen to list. Leave blank to use the listed accounts only.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7"/>
  <sheetViews>
    <sheetView workbookViewId="0">
      <selection activeCell="A1" sqref="A1"/>
    </sheetView>
  </sheetViews>
  <sheetFormatPr baseColWidth="8" defaultRowHeight="15" outlineLevelCol="0"/>
  <cols>
    <col width="3" customWidth="1" min="1" max="1"/>
    <col width="104" customWidth="1" min="2" max="2"/>
  </cols>
  <sheetData>
    <row r="1">
      <c r="B1" s="1" t="inlineStr">
        <is>
          <t>Customer Audit Scoring Sheet</t>
        </is>
      </c>
    </row>
    <row r="2">
      <c r="B2" s="2" t="inlineStr">
        <is>
          <t>Companion to The Hassle Factor at andrewxpuckett.com.</t>
        </is>
      </c>
    </row>
    <row r="3">
      <c r="B3" s="3" t="inlineStr"/>
    </row>
    <row r="4">
      <c r="B4" s="4" t="inlineStr">
        <is>
          <t>What this does</t>
        </is>
      </c>
    </row>
    <row r="5">
      <c r="B5" s="3" t="inlineStr">
        <is>
          <t>Ranks your accounts by what they actually contribute, not by what they pay, and prices the</t>
        </is>
      </c>
    </row>
    <row r="6">
      <c r="B6" s="3" t="inlineStr">
        <is>
          <t>management burden nobody usually counts. Then it places each account on a keep / fix /</t>
        </is>
      </c>
    </row>
    <row r="7">
      <c r="B7" s="3" t="inlineStr">
        <is>
          <t>reprice / release grid.</t>
        </is>
      </c>
    </row>
    <row r="8">
      <c r="B8" s="3" t="inlineStr"/>
    </row>
    <row r="9">
      <c r="B9" s="4" t="inlineStr">
        <is>
          <t>How to use it</t>
        </is>
      </c>
    </row>
    <row r="10">
      <c r="B10" s="3" t="inlineStr">
        <is>
          <t>1.  Set your four hourly rates and two thresholds on the Rates &amp; Thresholds tab first.</t>
        </is>
      </c>
    </row>
    <row r="11">
      <c r="B11" s="3" t="inlineStr">
        <is>
          <t>2.  On the Audit tab, list your top 15 to 20 accounts by revenue. Blue cells are yours.</t>
        </is>
      </c>
    </row>
    <row r="12">
      <c r="B12" s="3" t="inlineStr">
        <is>
          <t>3.  Enter annual figures for revenue and direct cost, and MONTHLY hours for the burden block.</t>
        </is>
      </c>
    </row>
    <row r="13">
      <c r="B13" s="3" t="inlineStr">
        <is>
          <t>4.  Read the Quadrant column. Work the low-burden repricing first - it is the fastest money.</t>
        </is>
      </c>
    </row>
    <row r="14">
      <c r="B14" s="3" t="inlineStr"/>
    </row>
    <row r="15">
      <c r="B15" s="4" t="inlineStr">
        <is>
          <t>Be strict about two things</t>
        </is>
      </c>
    </row>
    <row r="16">
      <c r="B16" s="3" t="inlineStr">
        <is>
          <t>Price your own time in. If you personally handle an account's problems, that is a cost.</t>
        </is>
      </c>
    </row>
    <row r="17">
      <c r="B17" s="3" t="inlineStr">
        <is>
          <t>Most owners leave it out, which makes difficult accounts look far better than they are.</t>
        </is>
      </c>
    </row>
    <row r="18">
      <c r="B18" s="3" t="inlineStr">
        <is>
          <t>Count rework properly. An account generating callbacks consumes labor twice, often at</t>
        </is>
      </c>
    </row>
    <row r="19">
      <c r="B19" s="3" t="inlineStr">
        <is>
          <t>premium urgency. A job redone once has roughly half the margin you think it does.</t>
        </is>
      </c>
    </row>
    <row r="20">
      <c r="B20" s="3" t="inlineStr"/>
    </row>
    <row r="21">
      <c r="B21" s="4" t="inlineStr">
        <is>
          <t>Directionally accurate is enough</t>
        </is>
      </c>
    </row>
    <row r="22">
      <c r="B22" s="3" t="inlineStr">
        <is>
          <t>You do not need perfect job costing. You need a number good enough to sort accounts and</t>
        </is>
      </c>
    </row>
    <row r="23">
      <c r="B23" s="3" t="inlineStr">
        <is>
          <t>change a decision. That is achievable in an afternoon.</t>
        </is>
      </c>
    </row>
    <row r="24">
      <c r="B24" s="3" t="inlineStr"/>
    </row>
    <row r="25">
      <c r="B25" s="4" t="inlineStr">
        <is>
          <t>The example rows</t>
        </is>
      </c>
    </row>
    <row r="26">
      <c r="B26" s="3" t="inlineStr">
        <is>
          <t>Six example accounts are filled in so you can see the format and watch the quadrants change.</t>
        </is>
      </c>
    </row>
    <row r="27">
      <c r="B27" s="3" t="inlineStr">
        <is>
          <t>Delete them and enter your own.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 outlineLevelCol="0"/>
  <cols>
    <col width="42" customWidth="1" min="1" max="1"/>
    <col width="14" customWidth="1" min="2" max="2"/>
  </cols>
  <sheetData>
    <row r="1">
      <c r="A1" s="1" t="inlineStr">
        <is>
          <t>Rates &amp; Thresholds</t>
        </is>
      </c>
    </row>
    <row r="2">
      <c r="A2" s="2" t="inlineStr">
        <is>
          <t>Set these first. Everything on the Audit tab reads from here.</t>
        </is>
      </c>
    </row>
    <row r="4">
      <c r="A4" s="3" t="inlineStr">
        <is>
          <t>Your owner hourly rate</t>
        </is>
      </c>
      <c r="B4" s="5" t="n">
        <v>70</v>
      </c>
    </row>
    <row r="5">
      <c r="A5" s="3" t="inlineStr">
        <is>
          <t>Manager hourly rate (loaded)</t>
        </is>
      </c>
      <c r="B5" s="5" t="n">
        <v>40</v>
      </c>
    </row>
    <row r="6">
      <c r="A6" s="3" t="inlineStr">
        <is>
          <t>Coordinator hourly rate (loaded)</t>
        </is>
      </c>
      <c r="B6" s="5" t="n">
        <v>30</v>
      </c>
    </row>
    <row r="7">
      <c r="A7" s="3" t="inlineStr">
        <is>
          <t>Production labor rate (loaded)</t>
        </is>
      </c>
      <c r="B7" s="5" t="n">
        <v>30</v>
      </c>
    </row>
    <row r="9">
      <c r="A9" s="3" t="inlineStr">
        <is>
          <t>Profit threshold (contribution %)</t>
        </is>
      </c>
      <c r="B9" s="6" t="n">
        <v>0.3</v>
      </c>
    </row>
    <row r="10">
      <c r="A10" s="3" t="inlineStr">
        <is>
          <t>Burden threshold (burden as % of revenue)</t>
        </is>
      </c>
      <c r="B10" s="6" t="n">
        <v>0.08</v>
      </c>
    </row>
    <row r="12">
      <c r="A12" s="3" t="inlineStr">
        <is>
          <t>Concentration flag (% of total revenue)</t>
        </is>
      </c>
      <c r="B12" s="6" t="n">
        <v>0.1</v>
      </c>
    </row>
    <row r="14">
      <c r="A14" s="3" t="inlineStr">
        <is>
          <t>Total company revenue (annual)</t>
        </is>
      </c>
      <c r="B14" s="5" t="n">
        <v>550000</v>
      </c>
    </row>
    <row r="15">
      <c r="A15" s="2" t="inlineStr">
        <is>
          <t>Thresholds are starting points, not benchmarks. Move them and watch the grid change.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4" customWidth="1" min="2" max="2"/>
    <col width="13" customWidth="1" min="3" max="3"/>
    <col width="15" customWidth="1" min="4" max="4"/>
    <col width="12" customWidth="1" min="5" max="5"/>
    <col width="12" customWidth="1" min="6" max="6"/>
    <col width="13" customWidth="1" min="7" max="7"/>
    <col width="15" customWidth="1" min="8" max="8"/>
    <col width="13" customWidth="1" min="9" max="9"/>
    <col width="12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4" customWidth="1" min="16" max="16"/>
    <col width="12" customWidth="1" min="17" max="17"/>
    <col width="13" customWidth="1" min="18" max="18"/>
    <col width="30" customWidth="1" min="19" max="19"/>
  </cols>
  <sheetData>
    <row r="1">
      <c r="A1" s="1" t="inlineStr">
        <is>
          <t>Customer Audit</t>
        </is>
      </c>
    </row>
    <row r="2">
      <c r="A2" s="2" t="inlineStr">
        <is>
          <t>Blue = your input. Annual figures for money, MONTHLY hours for the burden block.</t>
        </is>
      </c>
    </row>
    <row r="4" ht="34" customHeight="1">
      <c r="A4" s="7" t="inlineStr">
        <is>
          <t>Account</t>
        </is>
      </c>
      <c r="B4" s="7" t="inlineStr">
        <is>
          <t>Annual revenue</t>
        </is>
      </c>
      <c r="C4" s="7" t="inlineStr">
        <is>
          <t>Production hrs/yr</t>
        </is>
      </c>
      <c r="D4" s="7" t="inlineStr">
        <is>
          <t>Materials &amp; other direct</t>
        </is>
      </c>
      <c r="E4" s="7" t="inlineStr">
        <is>
          <t>Rework hrs/yr</t>
        </is>
      </c>
      <c r="F4" s="7" t="inlineStr">
        <is>
          <t>Owner hrs/mo</t>
        </is>
      </c>
      <c r="G4" s="7" t="inlineStr">
        <is>
          <t>Manager hrs/mo</t>
        </is>
      </c>
      <c r="H4" s="7" t="inlineStr">
        <is>
          <t>Coordinator hrs/mo</t>
        </is>
      </c>
      <c r="I4" s="7" t="inlineStr">
        <is>
          <t>Schedule rigidity 1-5</t>
        </is>
      </c>
      <c r="J4" s="7" t="inlineStr">
        <is>
          <t>Staff impact 1-5</t>
        </is>
      </c>
      <c r="K4" s="7" t="inlineStr">
        <is>
          <t>Direct cost</t>
        </is>
      </c>
      <c r="L4" s="7" t="inlineStr">
        <is>
          <t>Contribution</t>
        </is>
      </c>
      <c r="M4" s="7" t="inlineStr">
        <is>
          <t>Contribution %</t>
        </is>
      </c>
      <c r="N4" s="7" t="inlineStr">
        <is>
          <t>Burden cost/yr</t>
        </is>
      </c>
      <c r="O4" s="7" t="inlineStr">
        <is>
          <t>Burden % of rev</t>
        </is>
      </c>
      <c r="P4" s="7" t="inlineStr">
        <is>
          <t>Net after burden</t>
        </is>
      </c>
      <c r="Q4" s="7" t="inlineStr">
        <is>
          <t>% of revenue</t>
        </is>
      </c>
      <c r="R4" s="7" t="inlineStr">
        <is>
          <t>Concentration</t>
        </is>
      </c>
      <c r="S4" s="7" t="inlineStr">
        <is>
          <t>Quadrant</t>
        </is>
      </c>
    </row>
    <row r="5">
      <c r="A5" s="8" t="inlineStr">
        <is>
          <t>Institutional multi-site</t>
        </is>
      </c>
      <c r="B5" s="5" t="n">
        <v>85000</v>
      </c>
      <c r="C5" s="9" t="n">
        <v>1400</v>
      </c>
      <c r="D5" s="5" t="n">
        <v>4200</v>
      </c>
      <c r="E5" s="9" t="n">
        <v>120</v>
      </c>
      <c r="F5" s="10" t="n">
        <v>10</v>
      </c>
      <c r="G5" s="10" t="n">
        <v>6</v>
      </c>
      <c r="H5" s="10" t="n">
        <v>4</v>
      </c>
      <c r="I5" s="9" t="n">
        <v>4</v>
      </c>
      <c r="J5" s="9" t="n">
        <v>3</v>
      </c>
      <c r="K5" s="11">
        <f>IF(B5="","",C5*'Rates &amp; Thresholds'!$B$7+D5+E5*'Rates &amp; Thresholds'!$B$7)</f>
        <v/>
      </c>
      <c r="L5" s="11">
        <f>IF(B5="","",B5-K5)</f>
        <v/>
      </c>
      <c r="M5" s="12">
        <f>IF(B5="","",IFERROR(L5/B5,0))</f>
        <v/>
      </c>
      <c r="N5" s="11">
        <f>IF(B5="","",12*(F5*'Rates &amp; Thresholds'!$B$4+G5*'Rates &amp; Thresholds'!$B$5+H5*'Rates &amp; Thresholds'!$B$6))</f>
        <v/>
      </c>
      <c r="O5" s="12">
        <f>IF(B5="","",IFERROR(N5/B5,0))</f>
        <v/>
      </c>
      <c r="P5" s="11">
        <f>IF(B5="","",L5-N5)</f>
        <v/>
      </c>
      <c r="Q5" s="12">
        <f>IF(B5="","",IFERROR(B5/IF('Rates &amp; Thresholds'!$B$14&gt;0,'Rates &amp; Thresholds'!$B$14,SUM($B$5:$B$24)),0))</f>
        <v/>
      </c>
      <c r="R5" s="13">
        <f>IF(B5="","",IF(Q5&gt;='Rates &amp; Thresholds'!$B$12,"FLAG",""))</f>
        <v/>
      </c>
      <c r="S5" s="13">
        <f>IF(B5="","",IF(M5&gt;='Rates &amp; Thresholds'!$B$9,IF(O5&gt;='Rates &amp; Thresholds'!$B$10,"Fix - high profit, high burden","Protect - contract and name an owner"),IF(O5&gt;='Rates &amp; Thresholds'!$B$10,"Reprice hard or release","Reprice - fastest money in the business")))</f>
        <v/>
      </c>
    </row>
    <row r="6">
      <c r="A6" s="8" t="inlineStr">
        <is>
          <t>Recurring commercial A</t>
        </is>
      </c>
      <c r="B6" s="5" t="n">
        <v>62000</v>
      </c>
      <c r="C6" s="9" t="n">
        <v>1100</v>
      </c>
      <c r="D6" s="5" t="n">
        <v>2100</v>
      </c>
      <c r="E6" s="9" t="n">
        <v>20</v>
      </c>
      <c r="F6" s="10" t="n">
        <v>0.5</v>
      </c>
      <c r="G6" s="10" t="n">
        <v>2</v>
      </c>
      <c r="H6" s="10" t="n">
        <v>1.5</v>
      </c>
      <c r="I6" s="9" t="n">
        <v>2</v>
      </c>
      <c r="J6" s="9" t="n">
        <v>1</v>
      </c>
      <c r="K6" s="11">
        <f>IF(B6="","",C6*'Rates &amp; Thresholds'!$B$7+D6+E6*'Rates &amp; Thresholds'!$B$7)</f>
        <v/>
      </c>
      <c r="L6" s="11">
        <f>IF(B6="","",B6-K6)</f>
        <v/>
      </c>
      <c r="M6" s="12">
        <f>IF(B6="","",IFERROR(L6/B6,0))</f>
        <v/>
      </c>
      <c r="N6" s="11">
        <f>IF(B6="","",12*(F6*'Rates &amp; Thresholds'!$B$4+G6*'Rates &amp; Thresholds'!$B$5+H6*'Rates &amp; Thresholds'!$B$6))</f>
        <v/>
      </c>
      <c r="O6" s="12">
        <f>IF(B6="","",IFERROR(N6/B6,0))</f>
        <v/>
      </c>
      <c r="P6" s="11">
        <f>IF(B6="","",L6-N6)</f>
        <v/>
      </c>
      <c r="Q6" s="12">
        <f>IF(B6="","",IFERROR(B6/IF('Rates &amp; Thresholds'!$B$14&gt;0,'Rates &amp; Thresholds'!$B$14,SUM($B$5:$B$24)),0))</f>
        <v/>
      </c>
      <c r="R6" s="13">
        <f>IF(B6="","",IF(Q6&gt;='Rates &amp; Thresholds'!$B$12,"FLAG",""))</f>
        <v/>
      </c>
      <c r="S6" s="13">
        <f>IF(B6="","",IF(M6&gt;='Rates &amp; Thresholds'!$B$9,IF(O6&gt;='Rates &amp; Thresholds'!$B$10,"Fix - high profit, high burden","Protect - contract and name an owner"),IF(O6&gt;='Rates &amp; Thresholds'!$B$10,"Reprice hard or release","Reprice - fastest money in the business")))</f>
        <v/>
      </c>
    </row>
    <row r="7">
      <c r="A7" s="8" t="inlineStr">
        <is>
          <t>Short-window high-touch</t>
        </is>
      </c>
      <c r="B7" s="5" t="n">
        <v>36000</v>
      </c>
      <c r="C7" s="9" t="n">
        <v>800</v>
      </c>
      <c r="D7" s="5" t="n">
        <v>900</v>
      </c>
      <c r="E7" s="9" t="n">
        <v>90</v>
      </c>
      <c r="F7" s="10" t="n">
        <v>10</v>
      </c>
      <c r="G7" s="10" t="n">
        <v>2</v>
      </c>
      <c r="H7" s="10" t="n">
        <v>3</v>
      </c>
      <c r="I7" s="9" t="n">
        <v>5</v>
      </c>
      <c r="J7" s="9" t="n">
        <v>4</v>
      </c>
      <c r="K7" s="11">
        <f>IF(B7="","",C7*'Rates &amp; Thresholds'!$B$7+D7+E7*'Rates &amp; Thresholds'!$B$7)</f>
        <v/>
      </c>
      <c r="L7" s="11">
        <f>IF(B7="","",B7-K7)</f>
        <v/>
      </c>
      <c r="M7" s="12">
        <f>IF(B7="","",IFERROR(L7/B7,0))</f>
        <v/>
      </c>
      <c r="N7" s="11">
        <f>IF(B7="","",12*(F7*'Rates &amp; Thresholds'!$B$4+G7*'Rates &amp; Thresholds'!$B$5+H7*'Rates &amp; Thresholds'!$B$6))</f>
        <v/>
      </c>
      <c r="O7" s="12">
        <f>IF(B7="","",IFERROR(N7/B7,0))</f>
        <v/>
      </c>
      <c r="P7" s="11">
        <f>IF(B7="","",L7-N7)</f>
        <v/>
      </c>
      <c r="Q7" s="12">
        <f>IF(B7="","",IFERROR(B7/IF('Rates &amp; Thresholds'!$B$14&gt;0,'Rates &amp; Thresholds'!$B$14,SUM($B$5:$B$24)),0))</f>
        <v/>
      </c>
      <c r="R7" s="13">
        <f>IF(B7="","",IF(Q7&gt;='Rates &amp; Thresholds'!$B$12,"FLAG",""))</f>
        <v/>
      </c>
      <c r="S7" s="13">
        <f>IF(B7="","",IF(M7&gt;='Rates &amp; Thresholds'!$B$9,IF(O7&gt;='Rates &amp; Thresholds'!$B$10,"Fix - high profit, high burden","Protect - contract and name an owner"),IF(O7&gt;='Rates &amp; Thresholds'!$B$10,"Reprice hard or release","Reprice - fastest money in the business")))</f>
        <v/>
      </c>
    </row>
    <row r="8">
      <c r="A8" s="8" t="inlineStr">
        <is>
          <t>Quiet legacy, never repriced</t>
        </is>
      </c>
      <c r="B8" s="5" t="n">
        <v>28000</v>
      </c>
      <c r="C8" s="9" t="n">
        <v>750</v>
      </c>
      <c r="D8" s="5" t="n">
        <v>800</v>
      </c>
      <c r="E8" s="9" t="n">
        <v>15</v>
      </c>
      <c r="F8" s="10" t="n">
        <v>0.25</v>
      </c>
      <c r="G8" s="10" t="n">
        <v>0.5</v>
      </c>
      <c r="H8" s="10" t="n">
        <v>1</v>
      </c>
      <c r="I8" s="9" t="n">
        <v>2</v>
      </c>
      <c r="J8" s="9" t="n">
        <v>1</v>
      </c>
      <c r="K8" s="11">
        <f>IF(B8="","",C8*'Rates &amp; Thresholds'!$B$7+D8+E8*'Rates &amp; Thresholds'!$B$7)</f>
        <v/>
      </c>
      <c r="L8" s="11">
        <f>IF(B8="","",B8-K8)</f>
        <v/>
      </c>
      <c r="M8" s="12">
        <f>IF(B8="","",IFERROR(L8/B8,0))</f>
        <v/>
      </c>
      <c r="N8" s="11">
        <f>IF(B8="","",12*(F8*'Rates &amp; Thresholds'!$B$4+G8*'Rates &amp; Thresholds'!$B$5+H8*'Rates &amp; Thresholds'!$B$6))</f>
        <v/>
      </c>
      <c r="O8" s="12">
        <f>IF(B8="","",IFERROR(N8/B8,0))</f>
        <v/>
      </c>
      <c r="P8" s="11">
        <f>IF(B8="","",L8-N8)</f>
        <v/>
      </c>
      <c r="Q8" s="12">
        <f>IF(B8="","",IFERROR(B8/IF('Rates &amp; Thresholds'!$B$14&gt;0,'Rates &amp; Thresholds'!$B$14,SUM($B$5:$B$24)),0))</f>
        <v/>
      </c>
      <c r="R8" s="13">
        <f>IF(B8="","",IF(Q8&gt;='Rates &amp; Thresholds'!$B$12,"FLAG",""))</f>
        <v/>
      </c>
      <c r="S8" s="13">
        <f>IF(B8="","",IF(M8&gt;='Rates &amp; Thresholds'!$B$9,IF(O8&gt;='Rates &amp; Thresholds'!$B$10,"Fix - high profit, high burden","Protect - contract and name an owner"),IF(O8&gt;='Rates &amp; Thresholds'!$B$10,"Reprice hard or release","Reprice - fastest money in the business")))</f>
        <v/>
      </c>
    </row>
    <row r="9">
      <c r="A9" s="8" t="inlineStr">
        <is>
          <t>Recurring commercial B</t>
        </is>
      </c>
      <c r="B9" s="5" t="n">
        <v>41000</v>
      </c>
      <c r="C9" s="9" t="n">
        <v>700</v>
      </c>
      <c r="D9" s="5" t="n">
        <v>1400</v>
      </c>
      <c r="E9" s="9" t="n">
        <v>10</v>
      </c>
      <c r="F9" s="10" t="n">
        <v>0.5</v>
      </c>
      <c r="G9" s="10" t="n">
        <v>1.5</v>
      </c>
      <c r="H9" s="10" t="n">
        <v>1</v>
      </c>
      <c r="I9" s="9" t="n">
        <v>1</v>
      </c>
      <c r="J9" s="9" t="n">
        <v>1</v>
      </c>
      <c r="K9" s="11">
        <f>IF(B9="","",C9*'Rates &amp; Thresholds'!$B$7+D9+E9*'Rates &amp; Thresholds'!$B$7)</f>
        <v/>
      </c>
      <c r="L9" s="11">
        <f>IF(B9="","",B9-K9)</f>
        <v/>
      </c>
      <c r="M9" s="12">
        <f>IF(B9="","",IFERROR(L9/B9,0))</f>
        <v/>
      </c>
      <c r="N9" s="11">
        <f>IF(B9="","",12*(F9*'Rates &amp; Thresholds'!$B$4+G9*'Rates &amp; Thresholds'!$B$5+H9*'Rates &amp; Thresholds'!$B$6))</f>
        <v/>
      </c>
      <c r="O9" s="12">
        <f>IF(B9="","",IFERROR(N9/B9,0))</f>
        <v/>
      </c>
      <c r="P9" s="11">
        <f>IF(B9="","",L9-N9)</f>
        <v/>
      </c>
      <c r="Q9" s="12">
        <f>IF(B9="","",IFERROR(B9/IF('Rates &amp; Thresholds'!$B$14&gt;0,'Rates &amp; Thresholds'!$B$14,SUM($B$5:$B$24)),0))</f>
        <v/>
      </c>
      <c r="R9" s="13">
        <f>IF(B9="","",IF(Q9&gt;='Rates &amp; Thresholds'!$B$12,"FLAG",""))</f>
        <v/>
      </c>
      <c r="S9" s="13">
        <f>IF(B9="","",IF(M9&gt;='Rates &amp; Thresholds'!$B$9,IF(O9&gt;='Rates &amp; Thresholds'!$B$10,"Fix - high profit, high burden","Protect - contract and name an owner"),IF(O9&gt;='Rates &amp; Thresholds'!$B$10,"Reprice hard or release","Reprice - fastest money in the business")))</f>
        <v/>
      </c>
    </row>
    <row r="10">
      <c r="A10" s="8" t="inlineStr">
        <is>
          <t>Project / one-off cluster</t>
        </is>
      </c>
      <c r="B10" s="5" t="n">
        <v>22000</v>
      </c>
      <c r="C10" s="9" t="n">
        <v>480</v>
      </c>
      <c r="D10" s="5" t="n">
        <v>2600</v>
      </c>
      <c r="E10" s="9" t="n">
        <v>30</v>
      </c>
      <c r="F10" s="10" t="n">
        <v>2</v>
      </c>
      <c r="G10" s="10" t="n">
        <v>1.5</v>
      </c>
      <c r="H10" s="10" t="n">
        <v>2</v>
      </c>
      <c r="I10" s="9" t="n">
        <v>3</v>
      </c>
      <c r="J10" s="9" t="n">
        <v>2</v>
      </c>
      <c r="K10" s="11">
        <f>IF(B10="","",C10*'Rates &amp; Thresholds'!$B$7+D10+E10*'Rates &amp; Thresholds'!$B$7)</f>
        <v/>
      </c>
      <c r="L10" s="11">
        <f>IF(B10="","",B10-K10)</f>
        <v/>
      </c>
      <c r="M10" s="12">
        <f>IF(B10="","",IFERROR(L10/B10,0))</f>
        <v/>
      </c>
      <c r="N10" s="11">
        <f>IF(B10="","",12*(F10*'Rates &amp; Thresholds'!$B$4+G10*'Rates &amp; Thresholds'!$B$5+H10*'Rates &amp; Thresholds'!$B$6))</f>
        <v/>
      </c>
      <c r="O10" s="12">
        <f>IF(B10="","",IFERROR(N10/B10,0))</f>
        <v/>
      </c>
      <c r="P10" s="11">
        <f>IF(B10="","",L10-N10)</f>
        <v/>
      </c>
      <c r="Q10" s="12">
        <f>IF(B10="","",IFERROR(B10/IF('Rates &amp; Thresholds'!$B$14&gt;0,'Rates &amp; Thresholds'!$B$14,SUM($B$5:$B$24)),0))</f>
        <v/>
      </c>
      <c r="R10" s="13">
        <f>IF(B10="","",IF(Q10&gt;='Rates &amp; Thresholds'!$B$12,"FLAG",""))</f>
        <v/>
      </c>
      <c r="S10" s="13">
        <f>IF(B10="","",IF(M10&gt;='Rates &amp; Thresholds'!$B$9,IF(O10&gt;='Rates &amp; Thresholds'!$B$10,"Fix - high profit, high burden","Protect - contract and name an owner"),IF(O10&gt;='Rates &amp; Thresholds'!$B$10,"Reprice hard or release","Reprice - fastest money in the business")))</f>
        <v/>
      </c>
    </row>
    <row r="11">
      <c r="A11" s="8" t="inlineStr">
        <is>
          <t>Newer mid-size account</t>
        </is>
      </c>
      <c r="B11" s="5" t="n">
        <v>33000</v>
      </c>
      <c r="C11" s="9" t="n">
        <v>600</v>
      </c>
      <c r="D11" s="5" t="n">
        <v>1200</v>
      </c>
      <c r="E11" s="9" t="n">
        <v>12</v>
      </c>
      <c r="F11" s="10" t="n">
        <v>1</v>
      </c>
      <c r="G11" s="10" t="n">
        <v>2</v>
      </c>
      <c r="H11" s="10" t="n">
        <v>2</v>
      </c>
      <c r="I11" s="9" t="n">
        <v>2</v>
      </c>
      <c r="J11" s="9" t="n">
        <v>2</v>
      </c>
      <c r="K11" s="11">
        <f>IF(B11="","",C11*'Rates &amp; Thresholds'!$B$7+D11+E11*'Rates &amp; Thresholds'!$B$7)</f>
        <v/>
      </c>
      <c r="L11" s="11">
        <f>IF(B11="","",B11-K11)</f>
        <v/>
      </c>
      <c r="M11" s="12">
        <f>IF(B11="","",IFERROR(L11/B11,0))</f>
        <v/>
      </c>
      <c r="N11" s="11">
        <f>IF(B11="","",12*(F11*'Rates &amp; Thresholds'!$B$4+G11*'Rates &amp; Thresholds'!$B$5+H11*'Rates &amp; Thresholds'!$B$6))</f>
        <v/>
      </c>
      <c r="O11" s="12">
        <f>IF(B11="","",IFERROR(N11/B11,0))</f>
        <v/>
      </c>
      <c r="P11" s="11">
        <f>IF(B11="","",L11-N11)</f>
        <v/>
      </c>
      <c r="Q11" s="12">
        <f>IF(B11="","",IFERROR(B11/IF('Rates &amp; Thresholds'!$B$14&gt;0,'Rates &amp; Thresholds'!$B$14,SUM($B$5:$B$24)),0))</f>
        <v/>
      </c>
      <c r="R11" s="13">
        <f>IF(B11="","",IF(Q11&gt;='Rates &amp; Thresholds'!$B$12,"FLAG",""))</f>
        <v/>
      </c>
      <c r="S11" s="13">
        <f>IF(B11="","",IF(M11&gt;='Rates &amp; Thresholds'!$B$9,IF(O11&gt;='Rates &amp; Thresholds'!$B$10,"Fix - high profit, high burden","Protect - contract and name an owner"),IF(O11&gt;='Rates &amp; Thresholds'!$B$10,"Reprice hard or release","Reprice - fastest money in the business")))</f>
        <v/>
      </c>
    </row>
    <row r="12">
      <c r="A12" s="8" t="inlineStr">
        <is>
          <t>Small, high-maintenance</t>
        </is>
      </c>
      <c r="B12" s="5" t="n">
        <v>14000</v>
      </c>
      <c r="C12" s="9" t="n">
        <v>300</v>
      </c>
      <c r="D12" s="5" t="n">
        <v>500</v>
      </c>
      <c r="E12" s="9" t="n">
        <v>25</v>
      </c>
      <c r="F12" s="10" t="n">
        <v>3</v>
      </c>
      <c r="G12" s="10" t="n">
        <v>1</v>
      </c>
      <c r="H12" s="10" t="n">
        <v>1.5</v>
      </c>
      <c r="I12" s="9" t="n">
        <v>4</v>
      </c>
      <c r="J12" s="9" t="n">
        <v>3</v>
      </c>
      <c r="K12" s="11">
        <f>IF(B12="","",C12*'Rates &amp; Thresholds'!$B$7+D12+E12*'Rates &amp; Thresholds'!$B$7)</f>
        <v/>
      </c>
      <c r="L12" s="11">
        <f>IF(B12="","",B12-K12)</f>
        <v/>
      </c>
      <c r="M12" s="12">
        <f>IF(B12="","",IFERROR(L12/B12,0))</f>
        <v/>
      </c>
      <c r="N12" s="11">
        <f>IF(B12="","",12*(F12*'Rates &amp; Thresholds'!$B$4+G12*'Rates &amp; Thresholds'!$B$5+H12*'Rates &amp; Thresholds'!$B$6))</f>
        <v/>
      </c>
      <c r="O12" s="12">
        <f>IF(B12="","",IFERROR(N12/B12,0))</f>
        <v/>
      </c>
      <c r="P12" s="11">
        <f>IF(B12="","",L12-N12)</f>
        <v/>
      </c>
      <c r="Q12" s="12">
        <f>IF(B12="","",IFERROR(B12/IF('Rates &amp; Thresholds'!$B$14&gt;0,'Rates &amp; Thresholds'!$B$14,SUM($B$5:$B$24)),0))</f>
        <v/>
      </c>
      <c r="R12" s="13">
        <f>IF(B12="","",IF(Q12&gt;='Rates &amp; Thresholds'!$B$12,"FLAG",""))</f>
        <v/>
      </c>
      <c r="S12" s="13">
        <f>IF(B12="","",IF(M12&gt;='Rates &amp; Thresholds'!$B$9,IF(O12&gt;='Rates &amp; Thresholds'!$B$10,"Fix - high profit, high burden","Protect - contract and name an owner"),IF(O12&gt;='Rates &amp; Thresholds'!$B$10,"Reprice hard or release","Reprice - fastest money in the business")))</f>
        <v/>
      </c>
    </row>
    <row r="13">
      <c r="A13" s="8" t="n"/>
      <c r="B13" s="5" t="n"/>
      <c r="C13" s="9" t="n"/>
      <c r="D13" s="5" t="n"/>
      <c r="E13" s="9" t="n"/>
      <c r="F13" s="10" t="n"/>
      <c r="G13" s="10" t="n"/>
      <c r="H13" s="10" t="n"/>
      <c r="I13" s="9" t="n"/>
      <c r="J13" s="9" t="n"/>
      <c r="K13" s="11">
        <f>IF(B13="","",C13*'Rates &amp; Thresholds'!$B$7+D13+E13*'Rates &amp; Thresholds'!$B$7)</f>
        <v/>
      </c>
      <c r="L13" s="11">
        <f>IF(B13="","",B13-K13)</f>
        <v/>
      </c>
      <c r="M13" s="12">
        <f>IF(B13="","",IFERROR(L13/B13,0))</f>
        <v/>
      </c>
      <c r="N13" s="11">
        <f>IF(B13="","",12*(F13*'Rates &amp; Thresholds'!$B$4+G13*'Rates &amp; Thresholds'!$B$5+H13*'Rates &amp; Thresholds'!$B$6))</f>
        <v/>
      </c>
      <c r="O13" s="12">
        <f>IF(B13="","",IFERROR(N13/B13,0))</f>
        <v/>
      </c>
      <c r="P13" s="11">
        <f>IF(B13="","",L13-N13)</f>
        <v/>
      </c>
      <c r="Q13" s="12">
        <f>IF(B13="","",IFERROR(B13/IF('Rates &amp; Thresholds'!$B$14&gt;0,'Rates &amp; Thresholds'!$B$14,SUM($B$5:$B$24)),0))</f>
        <v/>
      </c>
      <c r="R13" s="13">
        <f>IF(B13="","",IF(Q13&gt;='Rates &amp; Thresholds'!$B$12,"FLAG",""))</f>
        <v/>
      </c>
      <c r="S13" s="13">
        <f>IF(B13="","",IF(M13&gt;='Rates &amp; Thresholds'!$B$9,IF(O13&gt;='Rates &amp; Thresholds'!$B$10,"Fix - high profit, high burden","Protect - contract and name an owner"),IF(O13&gt;='Rates &amp; Thresholds'!$B$10,"Reprice hard or release","Reprice - fastest money in the business")))</f>
        <v/>
      </c>
    </row>
    <row r="14">
      <c r="A14" s="8" t="n"/>
      <c r="B14" s="5" t="n"/>
      <c r="C14" s="9" t="n"/>
      <c r="D14" s="5" t="n"/>
      <c r="E14" s="9" t="n"/>
      <c r="F14" s="10" t="n"/>
      <c r="G14" s="10" t="n"/>
      <c r="H14" s="10" t="n"/>
      <c r="I14" s="9" t="n"/>
      <c r="J14" s="9" t="n"/>
      <c r="K14" s="11">
        <f>IF(B14="","",C14*'Rates &amp; Thresholds'!$B$7+D14+E14*'Rates &amp; Thresholds'!$B$7)</f>
        <v/>
      </c>
      <c r="L14" s="11">
        <f>IF(B14="","",B14-K14)</f>
        <v/>
      </c>
      <c r="M14" s="12">
        <f>IF(B14="","",IFERROR(L14/B14,0))</f>
        <v/>
      </c>
      <c r="N14" s="11">
        <f>IF(B14="","",12*(F14*'Rates &amp; Thresholds'!$B$4+G14*'Rates &amp; Thresholds'!$B$5+H14*'Rates &amp; Thresholds'!$B$6))</f>
        <v/>
      </c>
      <c r="O14" s="12">
        <f>IF(B14="","",IFERROR(N14/B14,0))</f>
        <v/>
      </c>
      <c r="P14" s="11">
        <f>IF(B14="","",L14-N14)</f>
        <v/>
      </c>
      <c r="Q14" s="12">
        <f>IF(B14="","",IFERROR(B14/IF('Rates &amp; Thresholds'!$B$14&gt;0,'Rates &amp; Thresholds'!$B$14,SUM($B$5:$B$24)),0))</f>
        <v/>
      </c>
      <c r="R14" s="13">
        <f>IF(B14="","",IF(Q14&gt;='Rates &amp; Thresholds'!$B$12,"FLAG",""))</f>
        <v/>
      </c>
      <c r="S14" s="13">
        <f>IF(B14="","",IF(M14&gt;='Rates &amp; Thresholds'!$B$9,IF(O14&gt;='Rates &amp; Thresholds'!$B$10,"Fix - high profit, high burden","Protect - contract and name an owner"),IF(O14&gt;='Rates &amp; Thresholds'!$B$10,"Reprice hard or release","Reprice - fastest money in the business")))</f>
        <v/>
      </c>
    </row>
    <row r="15">
      <c r="A15" s="8" t="n"/>
      <c r="B15" s="5" t="n"/>
      <c r="C15" s="9" t="n"/>
      <c r="D15" s="5" t="n"/>
      <c r="E15" s="9" t="n"/>
      <c r="F15" s="10" t="n"/>
      <c r="G15" s="10" t="n"/>
      <c r="H15" s="10" t="n"/>
      <c r="I15" s="9" t="n"/>
      <c r="J15" s="9" t="n"/>
      <c r="K15" s="11">
        <f>IF(B15="","",C15*'Rates &amp; Thresholds'!$B$7+D15+E15*'Rates &amp; Thresholds'!$B$7)</f>
        <v/>
      </c>
      <c r="L15" s="11">
        <f>IF(B15="","",B15-K15)</f>
        <v/>
      </c>
      <c r="M15" s="12">
        <f>IF(B15="","",IFERROR(L15/B15,0))</f>
        <v/>
      </c>
      <c r="N15" s="11">
        <f>IF(B15="","",12*(F15*'Rates &amp; Thresholds'!$B$4+G15*'Rates &amp; Thresholds'!$B$5+H15*'Rates &amp; Thresholds'!$B$6))</f>
        <v/>
      </c>
      <c r="O15" s="12">
        <f>IF(B15="","",IFERROR(N15/B15,0))</f>
        <v/>
      </c>
      <c r="P15" s="11">
        <f>IF(B15="","",L15-N15)</f>
        <v/>
      </c>
      <c r="Q15" s="12">
        <f>IF(B15="","",IFERROR(B15/IF('Rates &amp; Thresholds'!$B$14&gt;0,'Rates &amp; Thresholds'!$B$14,SUM($B$5:$B$24)),0))</f>
        <v/>
      </c>
      <c r="R15" s="13">
        <f>IF(B15="","",IF(Q15&gt;='Rates &amp; Thresholds'!$B$12,"FLAG",""))</f>
        <v/>
      </c>
      <c r="S15" s="13">
        <f>IF(B15="","",IF(M15&gt;='Rates &amp; Thresholds'!$B$9,IF(O15&gt;='Rates &amp; Thresholds'!$B$10,"Fix - high profit, high burden","Protect - contract and name an owner"),IF(O15&gt;='Rates &amp; Thresholds'!$B$10,"Reprice hard or release","Reprice - fastest money in the business")))</f>
        <v/>
      </c>
    </row>
    <row r="16">
      <c r="A16" s="8" t="n"/>
      <c r="B16" s="5" t="n"/>
      <c r="C16" s="9" t="n"/>
      <c r="D16" s="5" t="n"/>
      <c r="E16" s="9" t="n"/>
      <c r="F16" s="10" t="n"/>
      <c r="G16" s="10" t="n"/>
      <c r="H16" s="10" t="n"/>
      <c r="I16" s="9" t="n"/>
      <c r="J16" s="9" t="n"/>
      <c r="K16" s="11">
        <f>IF(B16="","",C16*'Rates &amp; Thresholds'!$B$7+D16+E16*'Rates &amp; Thresholds'!$B$7)</f>
        <v/>
      </c>
      <c r="L16" s="11">
        <f>IF(B16="","",B16-K16)</f>
        <v/>
      </c>
      <c r="M16" s="12">
        <f>IF(B16="","",IFERROR(L16/B16,0))</f>
        <v/>
      </c>
      <c r="N16" s="11">
        <f>IF(B16="","",12*(F16*'Rates &amp; Thresholds'!$B$4+G16*'Rates &amp; Thresholds'!$B$5+H16*'Rates &amp; Thresholds'!$B$6))</f>
        <v/>
      </c>
      <c r="O16" s="12">
        <f>IF(B16="","",IFERROR(N16/B16,0))</f>
        <v/>
      </c>
      <c r="P16" s="11">
        <f>IF(B16="","",L16-N16)</f>
        <v/>
      </c>
      <c r="Q16" s="12">
        <f>IF(B16="","",IFERROR(B16/IF('Rates &amp; Thresholds'!$B$14&gt;0,'Rates &amp; Thresholds'!$B$14,SUM($B$5:$B$24)),0))</f>
        <v/>
      </c>
      <c r="R16" s="13">
        <f>IF(B16="","",IF(Q16&gt;='Rates &amp; Thresholds'!$B$12,"FLAG",""))</f>
        <v/>
      </c>
      <c r="S16" s="13">
        <f>IF(B16="","",IF(M16&gt;='Rates &amp; Thresholds'!$B$9,IF(O16&gt;='Rates &amp; Thresholds'!$B$10,"Fix - high profit, high burden","Protect - contract and name an owner"),IF(O16&gt;='Rates &amp; Thresholds'!$B$10,"Reprice hard or release","Reprice - fastest money in the business")))</f>
        <v/>
      </c>
    </row>
    <row r="17">
      <c r="A17" s="8" t="n"/>
      <c r="B17" s="5" t="n"/>
      <c r="C17" s="9" t="n"/>
      <c r="D17" s="5" t="n"/>
      <c r="E17" s="9" t="n"/>
      <c r="F17" s="10" t="n"/>
      <c r="G17" s="10" t="n"/>
      <c r="H17" s="10" t="n"/>
      <c r="I17" s="9" t="n"/>
      <c r="J17" s="9" t="n"/>
      <c r="K17" s="11">
        <f>IF(B17="","",C17*'Rates &amp; Thresholds'!$B$7+D17+E17*'Rates &amp; Thresholds'!$B$7)</f>
        <v/>
      </c>
      <c r="L17" s="11">
        <f>IF(B17="","",B17-K17)</f>
        <v/>
      </c>
      <c r="M17" s="12">
        <f>IF(B17="","",IFERROR(L17/B17,0))</f>
        <v/>
      </c>
      <c r="N17" s="11">
        <f>IF(B17="","",12*(F17*'Rates &amp; Thresholds'!$B$4+G17*'Rates &amp; Thresholds'!$B$5+H17*'Rates &amp; Thresholds'!$B$6))</f>
        <v/>
      </c>
      <c r="O17" s="12">
        <f>IF(B17="","",IFERROR(N17/B17,0))</f>
        <v/>
      </c>
      <c r="P17" s="11">
        <f>IF(B17="","",L17-N17)</f>
        <v/>
      </c>
      <c r="Q17" s="12">
        <f>IF(B17="","",IFERROR(B17/IF('Rates &amp; Thresholds'!$B$14&gt;0,'Rates &amp; Thresholds'!$B$14,SUM($B$5:$B$24)),0))</f>
        <v/>
      </c>
      <c r="R17" s="13">
        <f>IF(B17="","",IF(Q17&gt;='Rates &amp; Thresholds'!$B$12,"FLAG",""))</f>
        <v/>
      </c>
      <c r="S17" s="13">
        <f>IF(B17="","",IF(M17&gt;='Rates &amp; Thresholds'!$B$9,IF(O17&gt;='Rates &amp; Thresholds'!$B$10,"Fix - high profit, high burden","Protect - contract and name an owner"),IF(O17&gt;='Rates &amp; Thresholds'!$B$10,"Reprice hard or release","Reprice - fastest money in the business")))</f>
        <v/>
      </c>
    </row>
    <row r="18">
      <c r="A18" s="8" t="n"/>
      <c r="B18" s="5" t="n"/>
      <c r="C18" s="9" t="n"/>
      <c r="D18" s="5" t="n"/>
      <c r="E18" s="9" t="n"/>
      <c r="F18" s="10" t="n"/>
      <c r="G18" s="10" t="n"/>
      <c r="H18" s="10" t="n"/>
      <c r="I18" s="9" t="n"/>
      <c r="J18" s="9" t="n"/>
      <c r="K18" s="11">
        <f>IF(B18="","",C18*'Rates &amp; Thresholds'!$B$7+D18+E18*'Rates &amp; Thresholds'!$B$7)</f>
        <v/>
      </c>
      <c r="L18" s="11">
        <f>IF(B18="","",B18-K18)</f>
        <v/>
      </c>
      <c r="M18" s="12">
        <f>IF(B18="","",IFERROR(L18/B18,0))</f>
        <v/>
      </c>
      <c r="N18" s="11">
        <f>IF(B18="","",12*(F18*'Rates &amp; Thresholds'!$B$4+G18*'Rates &amp; Thresholds'!$B$5+H18*'Rates &amp; Thresholds'!$B$6))</f>
        <v/>
      </c>
      <c r="O18" s="12">
        <f>IF(B18="","",IFERROR(N18/B18,0))</f>
        <v/>
      </c>
      <c r="P18" s="11">
        <f>IF(B18="","",L18-N18)</f>
        <v/>
      </c>
      <c r="Q18" s="12">
        <f>IF(B18="","",IFERROR(B18/IF('Rates &amp; Thresholds'!$B$14&gt;0,'Rates &amp; Thresholds'!$B$14,SUM($B$5:$B$24)),0))</f>
        <v/>
      </c>
      <c r="R18" s="13">
        <f>IF(B18="","",IF(Q18&gt;='Rates &amp; Thresholds'!$B$12,"FLAG",""))</f>
        <v/>
      </c>
      <c r="S18" s="13">
        <f>IF(B18="","",IF(M18&gt;='Rates &amp; Thresholds'!$B$9,IF(O18&gt;='Rates &amp; Thresholds'!$B$10,"Fix - high profit, high burden","Protect - contract and name an owner"),IF(O18&gt;='Rates &amp; Thresholds'!$B$10,"Reprice hard or release","Reprice - fastest money in the business")))</f>
        <v/>
      </c>
    </row>
    <row r="19">
      <c r="A19" s="8" t="n"/>
      <c r="B19" s="5" t="n"/>
      <c r="C19" s="9" t="n"/>
      <c r="D19" s="5" t="n"/>
      <c r="E19" s="9" t="n"/>
      <c r="F19" s="10" t="n"/>
      <c r="G19" s="10" t="n"/>
      <c r="H19" s="10" t="n"/>
      <c r="I19" s="9" t="n"/>
      <c r="J19" s="9" t="n"/>
      <c r="K19" s="11">
        <f>IF(B19="","",C19*'Rates &amp; Thresholds'!$B$7+D19+E19*'Rates &amp; Thresholds'!$B$7)</f>
        <v/>
      </c>
      <c r="L19" s="11">
        <f>IF(B19="","",B19-K19)</f>
        <v/>
      </c>
      <c r="M19" s="12">
        <f>IF(B19="","",IFERROR(L19/B19,0))</f>
        <v/>
      </c>
      <c r="N19" s="11">
        <f>IF(B19="","",12*(F19*'Rates &amp; Thresholds'!$B$4+G19*'Rates &amp; Thresholds'!$B$5+H19*'Rates &amp; Thresholds'!$B$6))</f>
        <v/>
      </c>
      <c r="O19" s="12">
        <f>IF(B19="","",IFERROR(N19/B19,0))</f>
        <v/>
      </c>
      <c r="P19" s="11">
        <f>IF(B19="","",L19-N19)</f>
        <v/>
      </c>
      <c r="Q19" s="12">
        <f>IF(B19="","",IFERROR(B19/IF('Rates &amp; Thresholds'!$B$14&gt;0,'Rates &amp; Thresholds'!$B$14,SUM($B$5:$B$24)),0))</f>
        <v/>
      </c>
      <c r="R19" s="13">
        <f>IF(B19="","",IF(Q19&gt;='Rates &amp; Thresholds'!$B$12,"FLAG",""))</f>
        <v/>
      </c>
      <c r="S19" s="13">
        <f>IF(B19="","",IF(M19&gt;='Rates &amp; Thresholds'!$B$9,IF(O19&gt;='Rates &amp; Thresholds'!$B$10,"Fix - high profit, high burden","Protect - contract and name an owner"),IF(O19&gt;='Rates &amp; Thresholds'!$B$10,"Reprice hard or release","Reprice - fastest money in the business")))</f>
        <v/>
      </c>
    </row>
    <row r="20">
      <c r="A20" s="8" t="n"/>
      <c r="B20" s="5" t="n"/>
      <c r="C20" s="9" t="n"/>
      <c r="D20" s="5" t="n"/>
      <c r="E20" s="9" t="n"/>
      <c r="F20" s="10" t="n"/>
      <c r="G20" s="10" t="n"/>
      <c r="H20" s="10" t="n"/>
      <c r="I20" s="9" t="n"/>
      <c r="J20" s="9" t="n"/>
      <c r="K20" s="11">
        <f>IF(B20="","",C20*'Rates &amp; Thresholds'!$B$7+D20+E20*'Rates &amp; Thresholds'!$B$7)</f>
        <v/>
      </c>
      <c r="L20" s="11">
        <f>IF(B20="","",B20-K20)</f>
        <v/>
      </c>
      <c r="M20" s="12">
        <f>IF(B20="","",IFERROR(L20/B20,0))</f>
        <v/>
      </c>
      <c r="N20" s="11">
        <f>IF(B20="","",12*(F20*'Rates &amp; Thresholds'!$B$4+G20*'Rates &amp; Thresholds'!$B$5+H20*'Rates &amp; Thresholds'!$B$6))</f>
        <v/>
      </c>
      <c r="O20" s="12">
        <f>IF(B20="","",IFERROR(N20/B20,0))</f>
        <v/>
      </c>
      <c r="P20" s="11">
        <f>IF(B20="","",L20-N20)</f>
        <v/>
      </c>
      <c r="Q20" s="12">
        <f>IF(B20="","",IFERROR(B20/IF('Rates &amp; Thresholds'!$B$14&gt;0,'Rates &amp; Thresholds'!$B$14,SUM($B$5:$B$24)),0))</f>
        <v/>
      </c>
      <c r="R20" s="13">
        <f>IF(B20="","",IF(Q20&gt;='Rates &amp; Thresholds'!$B$12,"FLAG",""))</f>
        <v/>
      </c>
      <c r="S20" s="13">
        <f>IF(B20="","",IF(M20&gt;='Rates &amp; Thresholds'!$B$9,IF(O20&gt;='Rates &amp; Thresholds'!$B$10,"Fix - high profit, high burden","Protect - contract and name an owner"),IF(O20&gt;='Rates &amp; Thresholds'!$B$10,"Reprice hard or release","Reprice - fastest money in the business")))</f>
        <v/>
      </c>
    </row>
    <row r="21">
      <c r="A21" s="8" t="n"/>
      <c r="B21" s="5" t="n"/>
      <c r="C21" s="9" t="n"/>
      <c r="D21" s="5" t="n"/>
      <c r="E21" s="9" t="n"/>
      <c r="F21" s="10" t="n"/>
      <c r="G21" s="10" t="n"/>
      <c r="H21" s="10" t="n"/>
      <c r="I21" s="9" t="n"/>
      <c r="J21" s="9" t="n"/>
      <c r="K21" s="11">
        <f>IF(B21="","",C21*'Rates &amp; Thresholds'!$B$7+D21+E21*'Rates &amp; Thresholds'!$B$7)</f>
        <v/>
      </c>
      <c r="L21" s="11">
        <f>IF(B21="","",B21-K21)</f>
        <v/>
      </c>
      <c r="M21" s="12">
        <f>IF(B21="","",IFERROR(L21/B21,0))</f>
        <v/>
      </c>
      <c r="N21" s="11">
        <f>IF(B21="","",12*(F21*'Rates &amp; Thresholds'!$B$4+G21*'Rates &amp; Thresholds'!$B$5+H21*'Rates &amp; Thresholds'!$B$6))</f>
        <v/>
      </c>
      <c r="O21" s="12">
        <f>IF(B21="","",IFERROR(N21/B21,0))</f>
        <v/>
      </c>
      <c r="P21" s="11">
        <f>IF(B21="","",L21-N21)</f>
        <v/>
      </c>
      <c r="Q21" s="12">
        <f>IF(B21="","",IFERROR(B21/IF('Rates &amp; Thresholds'!$B$14&gt;0,'Rates &amp; Thresholds'!$B$14,SUM($B$5:$B$24)),0))</f>
        <v/>
      </c>
      <c r="R21" s="13">
        <f>IF(B21="","",IF(Q21&gt;='Rates &amp; Thresholds'!$B$12,"FLAG",""))</f>
        <v/>
      </c>
      <c r="S21" s="13">
        <f>IF(B21="","",IF(M21&gt;='Rates &amp; Thresholds'!$B$9,IF(O21&gt;='Rates &amp; Thresholds'!$B$10,"Fix - high profit, high burden","Protect - contract and name an owner"),IF(O21&gt;='Rates &amp; Thresholds'!$B$10,"Reprice hard or release","Reprice - fastest money in the business")))</f>
        <v/>
      </c>
    </row>
    <row r="22">
      <c r="A22" s="8" t="n"/>
      <c r="B22" s="5" t="n"/>
      <c r="C22" s="9" t="n"/>
      <c r="D22" s="5" t="n"/>
      <c r="E22" s="9" t="n"/>
      <c r="F22" s="10" t="n"/>
      <c r="G22" s="10" t="n"/>
      <c r="H22" s="10" t="n"/>
      <c r="I22" s="9" t="n"/>
      <c r="J22" s="9" t="n"/>
      <c r="K22" s="11">
        <f>IF(B22="","",C22*'Rates &amp; Thresholds'!$B$7+D22+E22*'Rates &amp; Thresholds'!$B$7)</f>
        <v/>
      </c>
      <c r="L22" s="11">
        <f>IF(B22="","",B22-K22)</f>
        <v/>
      </c>
      <c r="M22" s="12">
        <f>IF(B22="","",IFERROR(L22/B22,0))</f>
        <v/>
      </c>
      <c r="N22" s="11">
        <f>IF(B22="","",12*(F22*'Rates &amp; Thresholds'!$B$4+G22*'Rates &amp; Thresholds'!$B$5+H22*'Rates &amp; Thresholds'!$B$6))</f>
        <v/>
      </c>
      <c r="O22" s="12">
        <f>IF(B22="","",IFERROR(N22/B22,0))</f>
        <v/>
      </c>
      <c r="P22" s="11">
        <f>IF(B22="","",L22-N22)</f>
        <v/>
      </c>
      <c r="Q22" s="12">
        <f>IF(B22="","",IFERROR(B22/IF('Rates &amp; Thresholds'!$B$14&gt;0,'Rates &amp; Thresholds'!$B$14,SUM($B$5:$B$24)),0))</f>
        <v/>
      </c>
      <c r="R22" s="13">
        <f>IF(B22="","",IF(Q22&gt;='Rates &amp; Thresholds'!$B$12,"FLAG",""))</f>
        <v/>
      </c>
      <c r="S22" s="13">
        <f>IF(B22="","",IF(M22&gt;='Rates &amp; Thresholds'!$B$9,IF(O22&gt;='Rates &amp; Thresholds'!$B$10,"Fix - high profit, high burden","Protect - contract and name an owner"),IF(O22&gt;='Rates &amp; Thresholds'!$B$10,"Reprice hard or release","Reprice - fastest money in the business")))</f>
        <v/>
      </c>
    </row>
    <row r="23">
      <c r="A23" s="8" t="n"/>
      <c r="B23" s="5" t="n"/>
      <c r="C23" s="9" t="n"/>
      <c r="D23" s="5" t="n"/>
      <c r="E23" s="9" t="n"/>
      <c r="F23" s="10" t="n"/>
      <c r="G23" s="10" t="n"/>
      <c r="H23" s="10" t="n"/>
      <c r="I23" s="9" t="n"/>
      <c r="J23" s="9" t="n"/>
      <c r="K23" s="11">
        <f>IF(B23="","",C23*'Rates &amp; Thresholds'!$B$7+D23+E23*'Rates &amp; Thresholds'!$B$7)</f>
        <v/>
      </c>
      <c r="L23" s="11">
        <f>IF(B23="","",B23-K23)</f>
        <v/>
      </c>
      <c r="M23" s="12">
        <f>IF(B23="","",IFERROR(L23/B23,0))</f>
        <v/>
      </c>
      <c r="N23" s="11">
        <f>IF(B23="","",12*(F23*'Rates &amp; Thresholds'!$B$4+G23*'Rates &amp; Thresholds'!$B$5+H23*'Rates &amp; Thresholds'!$B$6))</f>
        <v/>
      </c>
      <c r="O23" s="12">
        <f>IF(B23="","",IFERROR(N23/B23,0))</f>
        <v/>
      </c>
      <c r="P23" s="11">
        <f>IF(B23="","",L23-N23)</f>
        <v/>
      </c>
      <c r="Q23" s="12">
        <f>IF(B23="","",IFERROR(B23/IF('Rates &amp; Thresholds'!$B$14&gt;0,'Rates &amp; Thresholds'!$B$14,SUM($B$5:$B$24)),0))</f>
        <v/>
      </c>
      <c r="R23" s="13">
        <f>IF(B23="","",IF(Q23&gt;='Rates &amp; Thresholds'!$B$12,"FLAG",""))</f>
        <v/>
      </c>
      <c r="S23" s="13">
        <f>IF(B23="","",IF(M23&gt;='Rates &amp; Thresholds'!$B$9,IF(O23&gt;='Rates &amp; Thresholds'!$B$10,"Fix - high profit, high burden","Protect - contract and name an owner"),IF(O23&gt;='Rates &amp; Thresholds'!$B$10,"Reprice hard or release","Reprice - fastest money in the business")))</f>
        <v/>
      </c>
    </row>
    <row r="24">
      <c r="A24" s="8" t="n"/>
      <c r="B24" s="5" t="n"/>
      <c r="C24" s="9" t="n"/>
      <c r="D24" s="5" t="n"/>
      <c r="E24" s="9" t="n"/>
      <c r="F24" s="10" t="n"/>
      <c r="G24" s="10" t="n"/>
      <c r="H24" s="10" t="n"/>
      <c r="I24" s="9" t="n"/>
      <c r="J24" s="9" t="n"/>
      <c r="K24" s="11">
        <f>IF(B24="","",C24*'Rates &amp; Thresholds'!$B$7+D24+E24*'Rates &amp; Thresholds'!$B$7)</f>
        <v/>
      </c>
      <c r="L24" s="11">
        <f>IF(B24="","",B24-K24)</f>
        <v/>
      </c>
      <c r="M24" s="12">
        <f>IF(B24="","",IFERROR(L24/B24,0))</f>
        <v/>
      </c>
      <c r="N24" s="11">
        <f>IF(B24="","",12*(F24*'Rates &amp; Thresholds'!$B$4+G24*'Rates &amp; Thresholds'!$B$5+H24*'Rates &amp; Thresholds'!$B$6))</f>
        <v/>
      </c>
      <c r="O24" s="12">
        <f>IF(B24="","",IFERROR(N24/B24,0))</f>
        <v/>
      </c>
      <c r="P24" s="11">
        <f>IF(B24="","",L24-N24)</f>
        <v/>
      </c>
      <c r="Q24" s="12">
        <f>IF(B24="","",IFERROR(B24/IF('Rates &amp; Thresholds'!$B$14&gt;0,'Rates &amp; Thresholds'!$B$14,SUM($B$5:$B$24)),0))</f>
        <v/>
      </c>
      <c r="R24" s="13">
        <f>IF(B24="","",IF(Q24&gt;='Rates &amp; Thresholds'!$B$12,"FLAG",""))</f>
        <v/>
      </c>
      <c r="S24" s="13">
        <f>IF(B24="","",IF(M24&gt;='Rates &amp; Thresholds'!$B$9,IF(O24&gt;='Rates &amp; Thresholds'!$B$10,"Fix - high profit, high burden","Protect - contract and name an owner"),IF(O24&gt;='Rates &amp; Thresholds'!$B$10,"Reprice hard or release","Reprice - fastest money in the business")))</f>
        <v/>
      </c>
    </row>
    <row r="25">
      <c r="A25" s="14" t="inlineStr">
        <is>
          <t>TOTAL / WEIGHTED</t>
        </is>
      </c>
      <c r="B25" s="15">
        <f>SUM(B5:B24)</f>
        <v/>
      </c>
      <c r="C25" s="16" t="n"/>
      <c r="D25" s="16" t="n"/>
      <c r="E25" s="16" t="n"/>
      <c r="F25" s="16" t="n"/>
      <c r="G25" s="16" t="n"/>
      <c r="H25" s="16" t="n"/>
      <c r="I25" s="16" t="n"/>
      <c r="J25" s="16" t="n"/>
      <c r="K25" s="15">
        <f>SUM(K5:K24)</f>
        <v/>
      </c>
      <c r="L25" s="15">
        <f>SUM(L5:L24)</f>
        <v/>
      </c>
      <c r="M25" s="17">
        <f>IFERROR(L25/B25,0)</f>
        <v/>
      </c>
      <c r="N25" s="15">
        <f>SUM(N5:N24)</f>
        <v/>
      </c>
      <c r="O25" s="17">
        <f>IFERROR(N25/B25,0)</f>
        <v/>
      </c>
      <c r="P25" s="15">
        <f>SUM(P5:P24)</f>
        <v/>
      </c>
      <c r="Q25" s="16" t="n"/>
      <c r="R25" s="16" t="n"/>
      <c r="S25" s="16" t="n"/>
    </row>
    <row r="27">
      <c r="A27" s="2" t="inlineStr">
        <is>
          <t>Burden cost prices your attention: monthly hours x the rate of whoever spends them, annualised. A high burden number is often evidence an account is unmanaged rather than bad - check whether the components are scheduling policy, payment terms, documentation or delegation before you fire anyone.</t>
        </is>
      </c>
    </row>
    <row r="28">
      <c r="A28" s="2" t="inlineStr">
        <is>
          <t>Schedule rigidity and staff impact are recorded for judgement, not scored into the maths. A 5 on staff impact is a reason to act regardless of what the money says.</t>
        </is>
      </c>
    </row>
  </sheetData>
  <autoFilter ref="A4:S24"/>
  <conditionalFormatting sqref="S5:S24">
    <cfRule type="cellIs" priority="1" operator="equal" dxfId="0">
      <formula>"Fix - high profit, high burden"</formula>
    </cfRule>
    <cfRule type="cellIs" priority="2" operator="equal" dxfId="1">
      <formula>"Reprice hard or release"</formula>
    </cfRule>
    <cfRule type="cellIs" priority="3" operator="equal" dxfId="2">
      <formula>"Protect - contract and name an owner"</formula>
    </cfRule>
    <cfRule type="cellIs" priority="4" operator="equal" dxfId="3">
      <formula>"Reprice - fastest money in the business"</formula>
    </cfRule>
  </conditionalFormatting>
  <conditionalFormatting sqref="R5:R24">
    <cfRule type="cellIs" priority="5" operator="equal" dxfId="1">
      <formula>"FLAG"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2026-09-07T20:36:08Z</dcterms:created>
  <dcterms:modified xmlns:dcterms="http://purl.org/dc/terms/" xmlns:xsi="http://www.w3.org/2001/XMLSchema-instance" xsi:type="dcterms:W3CDTF">2026-09-07T20:36:08Z</dcterms:modified>
</cp:coreProperties>
</file>